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_30Apr/"/>
    </mc:Choice>
  </mc:AlternateContent>
  <xr:revisionPtr revIDLastSave="49" documentId="13_ncr:1_{B39AB957-0F9A-BE41-841D-86B38E767C50}" xr6:coauthVersionLast="47" xr6:coauthVersionMax="47" xr10:uidLastSave="{9D2C23D9-9B87-9D4D-BE4A-BEDE9D317EF1}"/>
  <bookViews>
    <workbookView xWindow="980" yWindow="760" windowWidth="17600" windowHeight="15980" firstSheet="5" activeTab="5" xr2:uid="{EAD8820D-3105-2A4D-872B-D319AB2A5D14}"/>
  </bookViews>
  <sheets>
    <sheet name="20210214 Graph" sheetId="3" r:id="rId1"/>
    <sheet name="20210226 graph" sheetId="1" r:id="rId2"/>
    <sheet name="20210413 Graph" sheetId="5" r:id="rId3"/>
    <sheet name="20210421 graph" sheetId="2" r:id="rId4"/>
    <sheet name="20210504 HeLa pSBGFPTOP3A" sheetId="6" r:id="rId5"/>
    <sheet name="Fig1, S1RPE1 PICHmClover IP BLM" sheetId="10" r:id="rId6"/>
    <sheet name="FigS4A Endogenous BLM, TOP3A x3" sheetId="8" r:id="rId7"/>
    <sheet name="FigS4B HeLa EGFPTOP3A  BLM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0" l="1"/>
  <c r="G11" i="10"/>
  <c r="H11" i="10"/>
  <c r="J11" i="10" s="1"/>
  <c r="H10" i="10"/>
  <c r="G10" i="10"/>
  <c r="J6" i="10"/>
  <c r="I6" i="10"/>
  <c r="J5" i="10"/>
  <c r="I5" i="10"/>
  <c r="H6" i="10"/>
  <c r="H5" i="10"/>
  <c r="G6" i="10"/>
  <c r="G5" i="10"/>
  <c r="L23" i="7"/>
  <c r="L24" i="7"/>
  <c r="L25" i="7"/>
  <c r="L26" i="7"/>
  <c r="N7" i="8"/>
  <c r="K13" i="8" s="1"/>
  <c r="F27" i="7"/>
  <c r="G27" i="7" s="1"/>
  <c r="F26" i="7"/>
  <c r="G26" i="7" s="1"/>
  <c r="F25" i="7"/>
  <c r="G25" i="7" s="1"/>
  <c r="F24" i="7"/>
  <c r="G24" i="7" s="1"/>
  <c r="F23" i="7"/>
  <c r="G23" i="7" s="1"/>
  <c r="F22" i="7"/>
  <c r="G22" i="7" s="1"/>
  <c r="F37" i="7"/>
  <c r="G37" i="7" s="1"/>
  <c r="F36" i="7"/>
  <c r="G36" i="7" s="1"/>
  <c r="F35" i="7"/>
  <c r="G35" i="7" s="1"/>
  <c r="F34" i="7"/>
  <c r="G34" i="7" s="1"/>
  <c r="F33" i="7"/>
  <c r="G33" i="7" s="1"/>
  <c r="F32" i="7"/>
  <c r="G32" i="7" s="1"/>
  <c r="K14" i="8"/>
  <c r="K15" i="8"/>
  <c r="K12" i="8"/>
  <c r="F7" i="8"/>
  <c r="G7" i="8" s="1"/>
  <c r="F8" i="8"/>
  <c r="G8" i="8" s="1"/>
  <c r="F9" i="8"/>
  <c r="G9" i="8" s="1"/>
  <c r="F6" i="8"/>
  <c r="M6" i="8"/>
  <c r="N6" i="8" s="1"/>
  <c r="M7" i="8"/>
  <c r="M8" i="8"/>
  <c r="N8" i="8" s="1"/>
  <c r="M9" i="8"/>
  <c r="N9" i="8" s="1"/>
  <c r="F14" i="8"/>
  <c r="G14" i="8" s="1"/>
  <c r="F15" i="8"/>
  <c r="G15" i="8" s="1"/>
  <c r="F13" i="8"/>
  <c r="G13" i="8" s="1"/>
  <c r="F12" i="8"/>
  <c r="G12" i="8" s="1"/>
  <c r="I9" i="2"/>
  <c r="I8" i="2"/>
  <c r="I7" i="2"/>
  <c r="I6" i="2"/>
  <c r="I5" i="2"/>
  <c r="I4" i="2"/>
  <c r="F9" i="6"/>
  <c r="F10" i="6"/>
  <c r="F11" i="6"/>
  <c r="F12" i="6"/>
  <c r="F13" i="6"/>
  <c r="F8" i="6"/>
  <c r="I11" i="10" l="1"/>
  <c r="I10" i="10"/>
  <c r="L27" i="7"/>
  <c r="E9" i="5"/>
  <c r="E8" i="5"/>
  <c r="E7" i="5"/>
  <c r="E6" i="5"/>
  <c r="E5" i="5"/>
  <c r="E4" i="5"/>
  <c r="D7" i="3"/>
  <c r="D6" i="3"/>
  <c r="D5" i="3"/>
  <c r="D4" i="3"/>
  <c r="F27" i="2"/>
  <c r="F26" i="2"/>
  <c r="F25" i="2"/>
  <c r="F24" i="2"/>
  <c r="F23" i="2"/>
  <c r="F22" i="2"/>
  <c r="E12" i="1" l="1"/>
  <c r="E11" i="1"/>
  <c r="E10" i="1"/>
  <c r="E9" i="1"/>
  <c r="E8" i="1"/>
  <c r="E7" i="1"/>
  <c r="E6" i="1"/>
  <c r="E5" i="1"/>
  <c r="D6" i="1" l="1"/>
  <c r="D7" i="1"/>
  <c r="D8" i="1"/>
  <c r="D9" i="1"/>
  <c r="D10" i="1"/>
  <c r="D11" i="1"/>
  <c r="D12" i="1"/>
  <c r="D5" i="1"/>
</calcChain>
</file>

<file path=xl/sharedStrings.xml><?xml version="1.0" encoding="utf-8"?>
<sst xmlns="http://schemas.openxmlformats.org/spreadsheetml/2006/main" count="188" uniqueCount="58">
  <si>
    <t xml:space="preserve">Co-IP HeLa GFP-TOP3A </t>
  </si>
  <si>
    <t>GFP-TOP3A</t>
  </si>
  <si>
    <t>BLM</t>
  </si>
  <si>
    <t>BLM/TOP3A</t>
  </si>
  <si>
    <t>150mM</t>
  </si>
  <si>
    <t>300mM</t>
  </si>
  <si>
    <t>500mM</t>
  </si>
  <si>
    <t>650mM</t>
  </si>
  <si>
    <t>UT</t>
  </si>
  <si>
    <t>NOC</t>
  </si>
  <si>
    <t>20210421_Co-IP_GFPTOP3AvsEndoBLM_Maria.tif</t>
  </si>
  <si>
    <t>HeLa GFP TOP3A GFP-trap / BLM (BethylLab) ImageQuant_LAS4000</t>
  </si>
  <si>
    <t>&gt;Analyse&gt;Set Measurements&gt;Integrated Density</t>
  </si>
  <si>
    <t>Fiji Steps</t>
  </si>
  <si>
    <t>&gt;Edit&gt;Invert (Black background, white bands)</t>
  </si>
  <si>
    <t>&gt;Exact square on individual bands (same size square/band)&gt;Analyse&gt;Measure</t>
  </si>
  <si>
    <t>Untreated</t>
  </si>
  <si>
    <t>Nocodazole (16h)</t>
  </si>
  <si>
    <t>450mM</t>
  </si>
  <si>
    <t>sum of all the pixel intensities in the ROI</t>
  </si>
  <si>
    <t>Integrated density</t>
  </si>
  <si>
    <t>&gt;Open File &gt; 16-bit</t>
  </si>
  <si>
    <t>&gt;Open File &gt;RGB</t>
  </si>
  <si>
    <t>&gt;Edit&gt;Transform&gt;Rotate&gt;All bands in line</t>
  </si>
  <si>
    <t>&gt;Rectangle around all bands</t>
  </si>
  <si>
    <t>&gt;Analyze&gt;Gels&gt;Select first lane</t>
  </si>
  <si>
    <t>&gt;Analyse&gt;Gels&gt;Plot lane</t>
  </si>
  <si>
    <t>&gt;Isolate individual peak with line tool</t>
  </si>
  <si>
    <t>&gt;Select each peak with wand tool&gt;Results</t>
  </si>
  <si>
    <t>350mM</t>
  </si>
  <si>
    <t>GFP</t>
  </si>
  <si>
    <t>HeLa</t>
  </si>
  <si>
    <t>HeLa NOC</t>
  </si>
  <si>
    <t>GFP TOP3A</t>
  </si>
  <si>
    <t>GFP-TOP3A NOC</t>
  </si>
  <si>
    <t>HeLa vs GFP TOP3A Co-IP</t>
  </si>
  <si>
    <t>Noc</t>
  </si>
  <si>
    <t>-</t>
  </si>
  <si>
    <t>+</t>
  </si>
  <si>
    <t>NOC 150mM</t>
  </si>
  <si>
    <t>NOC 350mM</t>
  </si>
  <si>
    <t>NOC 500mM</t>
  </si>
  <si>
    <t>TOP3A/BLM</t>
  </si>
  <si>
    <t>TOP3A</t>
  </si>
  <si>
    <t>Normalise</t>
  </si>
  <si>
    <t>IP: 𝛼BLM</t>
  </si>
  <si>
    <t xml:space="preserve">U2OS </t>
  </si>
  <si>
    <t>IP: 𝛼GFP-trap</t>
  </si>
  <si>
    <t>HeLa GFP-TOP3A</t>
  </si>
  <si>
    <t>Nocodazole</t>
  </si>
  <si>
    <t>MG132</t>
  </si>
  <si>
    <t>MG132 + PLK1i</t>
  </si>
  <si>
    <t>PICHmClover</t>
  </si>
  <si>
    <t>PICH/BLM</t>
  </si>
  <si>
    <t>Exp1</t>
  </si>
  <si>
    <t>Exp3</t>
  </si>
  <si>
    <t>Fig 1A</t>
  </si>
  <si>
    <t>Fig S1A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</si>
</sst>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202124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EB9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</fills>
  <borders count="16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</cellStyleXfs>
  <cellXfs count="45">
    <xf numFmtId="0" fontId="0" fillId="0" borderId="0" xfId="0"/>
    <xf numFmtId="0" fontId="3" fillId="0" borderId="0" xfId="2"/>
    <xf numFmtId="0" fontId="4" fillId="0" borderId="1" xfId="3"/>
    <xf numFmtId="0" fontId="2" fillId="2" borderId="0" xfId="1"/>
    <xf numFmtId="0" fontId="1" fillId="3" borderId="0" xfId="4"/>
    <xf numFmtId="0" fontId="3" fillId="0" borderId="0" xfId="2" applyBorder="1"/>
    <xf numFmtId="0" fontId="3" fillId="0" borderId="2" xfId="2" applyBorder="1"/>
    <xf numFmtId="0" fontId="0" fillId="0" borderId="2" xfId="0" applyBorder="1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5" fillId="4" borderId="0" xfId="5" applyBorder="1"/>
    <xf numFmtId="0" fontId="6" fillId="0" borderId="0" xfId="0" applyFont="1"/>
    <xf numFmtId="0" fontId="7" fillId="0" borderId="0" xfId="0" applyFont="1"/>
    <xf numFmtId="0" fontId="1" fillId="5" borderId="8" xfId="6" applyBorder="1"/>
    <xf numFmtId="0" fontId="0" fillId="0" borderId="8" xfId="0" applyBorder="1"/>
    <xf numFmtId="0" fontId="0" fillId="3" borderId="0" xfId="4" applyFont="1"/>
    <xf numFmtId="0" fontId="4" fillId="0" borderId="9" xfId="3" applyBorder="1"/>
    <xf numFmtId="0" fontId="3" fillId="0" borderId="3" xfId="2" applyBorder="1"/>
    <xf numFmtId="0" fontId="0" fillId="0" borderId="10" xfId="0" applyBorder="1"/>
    <xf numFmtId="0" fontId="3" fillId="0" borderId="6" xfId="2" applyBorder="1"/>
    <xf numFmtId="0" fontId="0" fillId="0" borderId="11" xfId="0" applyBorder="1"/>
    <xf numFmtId="0" fontId="3" fillId="0" borderId="5" xfId="2" applyBorder="1"/>
    <xf numFmtId="0" fontId="1" fillId="6" borderId="10" xfId="7" applyBorder="1" applyAlignment="1">
      <alignment horizontal="center" vertical="top"/>
    </xf>
    <xf numFmtId="0" fontId="1" fillId="6" borderId="12" xfId="7" applyBorder="1" applyAlignment="1">
      <alignment horizontal="center" vertical="top"/>
    </xf>
    <xf numFmtId="0" fontId="1" fillId="7" borderId="11" xfId="8" applyBorder="1" applyAlignment="1">
      <alignment horizontal="center" vertical="top"/>
    </xf>
    <xf numFmtId="0" fontId="2" fillId="2" borderId="7" xfId="1" applyBorder="1"/>
    <xf numFmtId="0" fontId="1" fillId="3" borderId="7" xfId="4" applyBorder="1"/>
    <xf numFmtId="0" fontId="0" fillId="0" borderId="7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8" fillId="0" borderId="0" xfId="0" applyFont="1" applyAlignment="1">
      <alignment horizontal="center" vertical="center"/>
    </xf>
    <xf numFmtId="0" fontId="8" fillId="0" borderId="14" xfId="0" applyFont="1" applyBorder="1"/>
    <xf numFmtId="0" fontId="8" fillId="0" borderId="0" xfId="0" applyFont="1"/>
    <xf numFmtId="0" fontId="1" fillId="8" borderId="7" xfId="9" applyBorder="1"/>
    <xf numFmtId="0" fontId="1" fillId="9" borderId="7" xfId="10" applyBorder="1"/>
    <xf numFmtId="0" fontId="4" fillId="0" borderId="7" xfId="0" applyFont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1">
    <cellStyle name="20% - Accent2" xfId="9" builtinId="34"/>
    <cellStyle name="20% - Accent3" xfId="7" builtinId="38"/>
    <cellStyle name="20% - Accent4" xfId="8" builtinId="42"/>
    <cellStyle name="20% - Accent5" xfId="10" builtinId="46"/>
    <cellStyle name="40% - Accent2" xfId="6" builtinId="35"/>
    <cellStyle name="40% - Accent5" xfId="4" builtinId="47"/>
    <cellStyle name="Explanatory Text" xfId="2" builtinId="53"/>
    <cellStyle name="Good" xfId="1" builtinId="26"/>
    <cellStyle name="Neutral" xfId="5" builtinId="28"/>
    <cellStyle name="Normal" xfId="0" builtinId="0"/>
    <cellStyle name="Total" xfId="3" builtinId="25"/>
  </cellStyles>
  <dxfs count="0"/>
  <tableStyles count="0" defaultTableStyle="TableStyleMedium2" defaultPivotStyle="PivotStyleLight16"/>
  <colors>
    <mruColors>
      <color rgb="FF009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E9-D94E-8224-ECE489FBA99B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FE9-D94E-8224-ECE489FBA99B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FE9-D94E-8224-ECE489FBA99B}"/>
              </c:ext>
            </c:extLst>
          </c:dPt>
          <c:dPt>
            <c:idx val="3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E9-D94E-8224-ECE489FBA99B}"/>
              </c:ext>
            </c:extLst>
          </c:dPt>
          <c:cat>
            <c:strRef>
              <c:f>'20210214 Graph'!$A$4:$A$7</c:f>
              <c:strCache>
                <c:ptCount val="4"/>
                <c:pt idx="0">
                  <c:v>HeLa</c:v>
                </c:pt>
                <c:pt idx="1">
                  <c:v>HeLa NOC</c:v>
                </c:pt>
                <c:pt idx="2">
                  <c:v>GFP TOP3A</c:v>
                </c:pt>
                <c:pt idx="3">
                  <c:v>GFP-TOP3A NOC</c:v>
                </c:pt>
              </c:strCache>
            </c:strRef>
          </c:cat>
          <c:val>
            <c:numRef>
              <c:f>'20210214 Graph'!$D$4:$D$7</c:f>
              <c:numCache>
                <c:formatCode>General</c:formatCode>
                <c:ptCount val="4"/>
                <c:pt idx="0">
                  <c:v>0.349973624506144</c:v>
                </c:pt>
                <c:pt idx="1">
                  <c:v>0.23054034169516086</c:v>
                </c:pt>
                <c:pt idx="2">
                  <c:v>1.2411913426721102</c:v>
                </c:pt>
                <c:pt idx="3">
                  <c:v>2.3692190626294463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E9-D94E-8224-ECE489FBA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909935"/>
        <c:axId val="336933775"/>
      </c:barChart>
      <c:catAx>
        <c:axId val="324909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933775"/>
        <c:crosses val="autoZero"/>
        <c:auto val="1"/>
        <c:lblAlgn val="ctr"/>
        <c:lblOffset val="100"/>
        <c:noMultiLvlLbl val="0"/>
      </c:catAx>
      <c:valAx>
        <c:axId val="33693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9099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Relative to 150mM NaCl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959625852137607E-2"/>
          <c:y val="0.16502308551543249"/>
          <c:w val="0.90004037414786242"/>
          <c:h val="0.724351887927762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96FF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D79-F144-A8F1-124D834CF004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D79-F144-A8F1-124D834CF004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79-F144-A8F1-124D834CF004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D79-F144-A8F1-124D834CF004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79-F144-A8F1-124D834CF004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D79-F144-A8F1-124D834CF004}"/>
              </c:ext>
            </c:extLst>
          </c:dPt>
          <c:dPt>
            <c:idx val="6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D79-F144-A8F1-124D834CF004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D79-F144-A8F1-124D834CF004}"/>
              </c:ext>
            </c:extLst>
          </c:dPt>
          <c:cat>
            <c:strRef>
              <c:f>'20210226 graph'!$A$5:$A$12</c:f>
              <c:strCache>
                <c:ptCount val="8"/>
                <c:pt idx="0">
                  <c:v>150mM</c:v>
                </c:pt>
                <c:pt idx="1">
                  <c:v>300mM</c:v>
                </c:pt>
                <c:pt idx="2">
                  <c:v>500mM</c:v>
                </c:pt>
                <c:pt idx="3">
                  <c:v>650mM</c:v>
                </c:pt>
                <c:pt idx="4">
                  <c:v>150mM</c:v>
                </c:pt>
                <c:pt idx="5">
                  <c:v>300mM</c:v>
                </c:pt>
                <c:pt idx="6">
                  <c:v>500mM</c:v>
                </c:pt>
                <c:pt idx="7">
                  <c:v>650mM</c:v>
                </c:pt>
              </c:strCache>
            </c:strRef>
          </c:cat>
          <c:val>
            <c:numRef>
              <c:f>'20210226 graph'!$E$5:$E$12</c:f>
              <c:numCache>
                <c:formatCode>General</c:formatCode>
                <c:ptCount val="8"/>
                <c:pt idx="0">
                  <c:v>1</c:v>
                </c:pt>
                <c:pt idx="1">
                  <c:v>0.74740403674884259</c:v>
                </c:pt>
                <c:pt idx="2">
                  <c:v>0.5807154353834002</c:v>
                </c:pt>
                <c:pt idx="3">
                  <c:v>0.31867250919760592</c:v>
                </c:pt>
                <c:pt idx="4">
                  <c:v>1</c:v>
                </c:pt>
                <c:pt idx="5">
                  <c:v>0.29556030072006106</c:v>
                </c:pt>
                <c:pt idx="6">
                  <c:v>9.9589867054007339E-2</c:v>
                </c:pt>
                <c:pt idx="7">
                  <c:v>3.5208560513193085E-2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4E-344A-8824-34E209098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6641199"/>
        <c:axId val="1236642847"/>
      </c:barChart>
      <c:catAx>
        <c:axId val="1236641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642847"/>
        <c:crosses val="autoZero"/>
        <c:auto val="1"/>
        <c:lblAlgn val="ctr"/>
        <c:lblOffset val="100"/>
        <c:noMultiLvlLbl val="0"/>
      </c:catAx>
      <c:valAx>
        <c:axId val="123664284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641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BLM/TOP3A ratio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'20210226 graph'!$A$5:$A$12</c:f>
              <c:strCache>
                <c:ptCount val="8"/>
                <c:pt idx="0">
                  <c:v>150mM</c:v>
                </c:pt>
                <c:pt idx="1">
                  <c:v>300mM</c:v>
                </c:pt>
                <c:pt idx="2">
                  <c:v>500mM</c:v>
                </c:pt>
                <c:pt idx="3">
                  <c:v>650mM</c:v>
                </c:pt>
                <c:pt idx="4">
                  <c:v>150mM</c:v>
                </c:pt>
                <c:pt idx="5">
                  <c:v>300mM</c:v>
                </c:pt>
                <c:pt idx="6">
                  <c:v>500mM</c:v>
                </c:pt>
                <c:pt idx="7">
                  <c:v>650mM</c:v>
                </c:pt>
              </c:strCache>
            </c:strRef>
          </c:cat>
          <c:val>
            <c:numRef>
              <c:f>'20210226 graph'!$D$5:$D$12</c:f>
              <c:numCache>
                <c:formatCode>General</c:formatCode>
                <c:ptCount val="8"/>
                <c:pt idx="0">
                  <c:v>1.2848018936919736</c:v>
                </c:pt>
                <c:pt idx="1">
                  <c:v>0.96026612176793846</c:v>
                </c:pt>
                <c:pt idx="2">
                  <c:v>0.74610429107675147</c:v>
                </c:pt>
                <c:pt idx="3">
                  <c:v>0.40943104328465696</c:v>
                </c:pt>
                <c:pt idx="4">
                  <c:v>1.1192218269892107</c:v>
                </c:pt>
                <c:pt idx="5">
                  <c:v>0.33079753975738729</c:v>
                </c:pt>
                <c:pt idx="6">
                  <c:v>0.1114631529537987</c:v>
                </c:pt>
                <c:pt idx="7">
                  <c:v>3.9406189423236149E-2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A-B743-A201-5CDD3C1D6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0602223"/>
        <c:axId val="1250603871"/>
      </c:barChart>
      <c:catAx>
        <c:axId val="1250602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0603871"/>
        <c:crosses val="autoZero"/>
        <c:auto val="1"/>
        <c:lblAlgn val="ctr"/>
        <c:lblOffset val="100"/>
        <c:noMultiLvlLbl val="0"/>
      </c:catAx>
      <c:valAx>
        <c:axId val="125060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06022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HeLa GFP-TOP3A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83471128608924"/>
          <c:y val="0.19483814523184603"/>
          <c:w val="0.83766666666666667"/>
          <c:h val="0.720948891805191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A88-2042-B026-5A43A435FEBD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A88-2042-B026-5A43A435FEBD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A88-2042-B026-5A43A435FEBD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A88-2042-B026-5A43A435FEBD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A88-2042-B026-5A43A435FEBD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A88-2042-B026-5A43A435FEBD}"/>
              </c:ext>
            </c:extLst>
          </c:dPt>
          <c:dPt>
            <c:idx val="6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A88-2042-B026-5A43A435FEBD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A88-2042-B026-5A43A435FEBD}"/>
              </c:ext>
            </c:extLst>
          </c:dPt>
          <c:cat>
            <c:strRef>
              <c:f>'20210226 graph'!$A$5:$A$12</c:f>
              <c:strCache>
                <c:ptCount val="8"/>
                <c:pt idx="0">
                  <c:v>150mM</c:v>
                </c:pt>
                <c:pt idx="1">
                  <c:v>300mM</c:v>
                </c:pt>
                <c:pt idx="2">
                  <c:v>500mM</c:v>
                </c:pt>
                <c:pt idx="3">
                  <c:v>650mM</c:v>
                </c:pt>
                <c:pt idx="4">
                  <c:v>150mM</c:v>
                </c:pt>
                <c:pt idx="5">
                  <c:v>300mM</c:v>
                </c:pt>
                <c:pt idx="6">
                  <c:v>500mM</c:v>
                </c:pt>
                <c:pt idx="7">
                  <c:v>650mM</c:v>
                </c:pt>
              </c:strCache>
            </c:strRef>
          </c:cat>
          <c:val>
            <c:numRef>
              <c:f>'20210226 graph'!$D$5:$D$12</c:f>
              <c:numCache>
                <c:formatCode>General</c:formatCode>
                <c:ptCount val="8"/>
                <c:pt idx="0">
                  <c:v>1.2848018936919736</c:v>
                </c:pt>
                <c:pt idx="1">
                  <c:v>0.96026612176793846</c:v>
                </c:pt>
                <c:pt idx="2">
                  <c:v>0.74610429107675147</c:v>
                </c:pt>
                <c:pt idx="3">
                  <c:v>0.40943104328465696</c:v>
                </c:pt>
                <c:pt idx="4">
                  <c:v>1.1192218269892107</c:v>
                </c:pt>
                <c:pt idx="5">
                  <c:v>0.33079753975738729</c:v>
                </c:pt>
                <c:pt idx="6">
                  <c:v>0.1114631529537987</c:v>
                </c:pt>
                <c:pt idx="7">
                  <c:v>3.9406189423236149E-2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8-2042-B026-5A43A435F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650575"/>
        <c:axId val="324652223"/>
      </c:barChart>
      <c:catAx>
        <c:axId val="324650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652223"/>
        <c:crosses val="autoZero"/>
        <c:auto val="1"/>
        <c:lblAlgn val="ctr"/>
        <c:lblOffset val="100"/>
        <c:noMultiLvlLbl val="0"/>
      </c:catAx>
      <c:valAx>
        <c:axId val="324652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BLM/TOP3A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650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FB0-1A44-B9EF-5CBD5800ABE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FB0-1A44-B9EF-5CBD5800ABEF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FB0-1A44-B9EF-5CBD5800ABEF}"/>
              </c:ext>
            </c:extLst>
          </c:dPt>
          <c:dPt>
            <c:idx val="3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FB0-1A44-B9EF-5CBD5800ABEF}"/>
              </c:ext>
            </c:extLst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FB0-1A44-B9EF-5CBD5800ABEF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FB0-1A44-B9EF-5CBD5800ABEF}"/>
              </c:ext>
            </c:extLst>
          </c:dPt>
          <c:cat>
            <c:strRef>
              <c:f>'20210413 Graph'!$B$4:$B$9</c:f>
              <c:strCache>
                <c:ptCount val="6"/>
                <c:pt idx="0">
                  <c:v>150mM</c:v>
                </c:pt>
                <c:pt idx="1">
                  <c:v>NOC 150mM</c:v>
                </c:pt>
                <c:pt idx="2">
                  <c:v>350mM</c:v>
                </c:pt>
                <c:pt idx="3">
                  <c:v>NOC 350mM</c:v>
                </c:pt>
                <c:pt idx="4">
                  <c:v>500mM</c:v>
                </c:pt>
                <c:pt idx="5">
                  <c:v>NOC 500mM</c:v>
                </c:pt>
              </c:strCache>
            </c:strRef>
          </c:cat>
          <c:val>
            <c:numRef>
              <c:f>'20210413 Graph'!$E$4:$E$9</c:f>
              <c:numCache>
                <c:formatCode>General</c:formatCode>
                <c:ptCount val="6"/>
                <c:pt idx="0">
                  <c:v>1.5226971434119811</c:v>
                </c:pt>
                <c:pt idx="1">
                  <c:v>0.4356840101925985</c:v>
                </c:pt>
                <c:pt idx="2">
                  <c:v>1.5435400428418418</c:v>
                </c:pt>
                <c:pt idx="3">
                  <c:v>3.6616500400901565E-2</c:v>
                </c:pt>
                <c:pt idx="4">
                  <c:v>0.55255878974814832</c:v>
                </c:pt>
                <c:pt idx="5">
                  <c:v>6.6509354252822284E-2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0-1A44-B9EF-5CBD5800A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903743"/>
        <c:axId val="324615311"/>
      </c:barChart>
      <c:catAx>
        <c:axId val="324903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615311"/>
        <c:crosses val="autoZero"/>
        <c:auto val="1"/>
        <c:lblAlgn val="ctr"/>
        <c:lblOffset val="100"/>
        <c:noMultiLvlLbl val="0"/>
      </c:catAx>
      <c:valAx>
        <c:axId val="32461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BLM/TOP3A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903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7A4-9F4B-8116-4852AD1DF7B5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7A4-9F4B-8116-4852AD1DF7B5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7A4-9F4B-8116-4852AD1DF7B5}"/>
              </c:ext>
            </c:extLst>
          </c:dPt>
          <c:dPt>
            <c:idx val="3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7A4-9F4B-8116-4852AD1DF7B5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7A4-9F4B-8116-4852AD1DF7B5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7A4-9F4B-8116-4852AD1DF7B5}"/>
              </c:ext>
            </c:extLst>
          </c:dPt>
          <c:cat>
            <c:strRef>
              <c:f>'20210421 graph'!$C$22:$C$27</c:f>
              <c:strCache>
                <c:ptCount val="6"/>
                <c:pt idx="0">
                  <c:v>150mM</c:v>
                </c:pt>
                <c:pt idx="1">
                  <c:v>300mM</c:v>
                </c:pt>
                <c:pt idx="2">
                  <c:v>450mM</c:v>
                </c:pt>
                <c:pt idx="3">
                  <c:v>150mM</c:v>
                </c:pt>
                <c:pt idx="4">
                  <c:v>300mM</c:v>
                </c:pt>
                <c:pt idx="5">
                  <c:v>450mM</c:v>
                </c:pt>
              </c:strCache>
            </c:strRef>
          </c:cat>
          <c:val>
            <c:numRef>
              <c:f>'20210421 graph'!$F$22:$F$27</c:f>
              <c:numCache>
                <c:formatCode>General</c:formatCode>
                <c:ptCount val="6"/>
                <c:pt idx="0">
                  <c:v>4.9141937428092577</c:v>
                </c:pt>
                <c:pt idx="1">
                  <c:v>3.1853794020014927</c:v>
                </c:pt>
                <c:pt idx="2">
                  <c:v>1.9440738920722862</c:v>
                </c:pt>
                <c:pt idx="3">
                  <c:v>0.68137593354060211</c:v>
                </c:pt>
                <c:pt idx="4">
                  <c:v>0.64172130102170855</c:v>
                </c:pt>
                <c:pt idx="5">
                  <c:v>0.55239604417001054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A4-9F4B-8116-4852AD1DF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9274639"/>
        <c:axId val="809276287"/>
      </c:barChart>
      <c:catAx>
        <c:axId val="809274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276287"/>
        <c:crosses val="autoZero"/>
        <c:auto val="1"/>
        <c:lblAlgn val="ctr"/>
        <c:lblOffset val="100"/>
        <c:noMultiLvlLbl val="0"/>
      </c:catAx>
      <c:valAx>
        <c:axId val="80927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274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HeLa pSB GFP-TOP3A Co-IP (BLM)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9180-024F-9306-A65DABD1BD22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180-024F-9306-A65DABD1BD22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9180-024F-9306-A65DABD1BD22}"/>
              </c:ext>
            </c:extLst>
          </c:dPt>
          <c:cat>
            <c:strRef>
              <c:f>'20210421 graph'!$C$4:$C$9</c:f>
              <c:strCache>
                <c:ptCount val="6"/>
                <c:pt idx="0">
                  <c:v>150mM</c:v>
                </c:pt>
                <c:pt idx="1">
                  <c:v>300mM</c:v>
                </c:pt>
                <c:pt idx="2">
                  <c:v>450mM</c:v>
                </c:pt>
                <c:pt idx="3">
                  <c:v>150mM</c:v>
                </c:pt>
                <c:pt idx="4">
                  <c:v>300mM</c:v>
                </c:pt>
                <c:pt idx="5">
                  <c:v>450mM</c:v>
                </c:pt>
              </c:strCache>
            </c:strRef>
          </c:cat>
          <c:val>
            <c:numRef>
              <c:f>'20210421 graph'!$I$4:$I$9</c:f>
              <c:numCache>
                <c:formatCode>General</c:formatCode>
                <c:ptCount val="6"/>
                <c:pt idx="0">
                  <c:v>1.9526385395602037</c:v>
                </c:pt>
                <c:pt idx="1">
                  <c:v>1.7958421712302353</c:v>
                </c:pt>
                <c:pt idx="2">
                  <c:v>1.7377368874425727</c:v>
                </c:pt>
                <c:pt idx="3">
                  <c:v>0.33023768648596369</c:v>
                </c:pt>
                <c:pt idx="4">
                  <c:v>0.33863036345386605</c:v>
                </c:pt>
                <c:pt idx="5">
                  <c:v>0.19542642883224606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80-024F-9306-A65DABD1B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7414863"/>
        <c:axId val="1277295375"/>
      </c:barChart>
      <c:catAx>
        <c:axId val="1277414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295375"/>
        <c:crosses val="autoZero"/>
        <c:auto val="1"/>
        <c:lblAlgn val="ctr"/>
        <c:lblOffset val="100"/>
        <c:noMultiLvlLbl val="0"/>
      </c:catAx>
      <c:valAx>
        <c:axId val="1277295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74148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BLM/TOP3A ratio (HeLa pSB</a:t>
            </a:r>
            <a:r>
              <a:rPr lang="en-GB" baseline="0"/>
              <a:t> GFP-TOP3A)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635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D21E-0942-AC14-48FA2BA8BDF7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21E-0942-AC14-48FA2BA8BDF7}"/>
              </c:ext>
            </c:extLst>
          </c:dPt>
          <c:dPt>
            <c:idx val="2"/>
            <c:invertIfNegative val="0"/>
            <c:bubble3D val="0"/>
            <c:spPr>
              <a:solidFill>
                <a:srgbClr val="002060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21E-0942-AC14-48FA2BA8BDF7}"/>
              </c:ext>
            </c:extLst>
          </c:dPt>
          <c:dPt>
            <c:idx val="3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21E-0942-AC14-48FA2BA8BDF7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D21E-0942-AC14-48FA2BA8BDF7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21E-0942-AC14-48FA2BA8BDF7}"/>
              </c:ext>
            </c:extLst>
          </c:dPt>
          <c:cat>
            <c:strRef>
              <c:f>'20210504 HeLa pSBGFPTOP3A'!$C$8:$C$13</c:f>
              <c:strCache>
                <c:ptCount val="6"/>
                <c:pt idx="0">
                  <c:v>150mM</c:v>
                </c:pt>
                <c:pt idx="1">
                  <c:v>300mM</c:v>
                </c:pt>
                <c:pt idx="2">
                  <c:v>450mM</c:v>
                </c:pt>
                <c:pt idx="3">
                  <c:v>150mM</c:v>
                </c:pt>
                <c:pt idx="4">
                  <c:v>300mM</c:v>
                </c:pt>
                <c:pt idx="5">
                  <c:v>450mM</c:v>
                </c:pt>
              </c:strCache>
            </c:strRef>
          </c:cat>
          <c:val>
            <c:numRef>
              <c:f>'20210504 HeLa pSBGFPTOP3A'!$F$8:$F$13</c:f>
              <c:numCache>
                <c:formatCode>General</c:formatCode>
                <c:ptCount val="6"/>
                <c:pt idx="0">
                  <c:v>1.5583936203079141</c:v>
                </c:pt>
                <c:pt idx="1">
                  <c:v>1.8082720616064716</c:v>
                </c:pt>
                <c:pt idx="2">
                  <c:v>1.1718835587429766</c:v>
                </c:pt>
                <c:pt idx="3">
                  <c:v>0.13107129515549337</c:v>
                </c:pt>
                <c:pt idx="4">
                  <c:v>9.3143437879841584E-2</c:v>
                </c:pt>
                <c:pt idx="5">
                  <c:v>9.8942888921127709E-2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1E-0942-AC14-48FA2BA8B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6146111"/>
        <c:axId val="1126110495"/>
      </c:barChart>
      <c:catAx>
        <c:axId val="1126146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110495"/>
        <c:crosses val="autoZero"/>
        <c:auto val="1"/>
        <c:lblAlgn val="ctr"/>
        <c:lblOffset val="100"/>
        <c:noMultiLvlLbl val="0"/>
      </c:catAx>
      <c:valAx>
        <c:axId val="112611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146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952500</xdr:colOff>
      <xdr:row>8</xdr:row>
      <xdr:rowOff>146050</xdr:rowOff>
    </xdr:from>
    <xdr:to>
      <xdr:col>5</xdr:col>
      <xdr:colOff>762000</xdr:colOff>
      <xdr:row>22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704C35-3223-1640-B53C-641FDADE56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425450</xdr:colOff>
      <xdr:row>16</xdr:row>
      <xdr:rowOff>139700</xdr:rowOff>
    </xdr:from>
    <xdr:to>
      <xdr:col>13</xdr:col>
      <xdr:colOff>203200</xdr:colOff>
      <xdr:row>29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B741273-2852-464C-B518-E369277757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254000</xdr:colOff>
      <xdr:row>2</xdr:row>
      <xdr:rowOff>57150</xdr:rowOff>
    </xdr:from>
    <xdr:to>
      <xdr:col>12</xdr:col>
      <xdr:colOff>698500</xdr:colOff>
      <xdr:row>15</xdr:row>
      <xdr:rowOff>120650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26F56E5-4ACA-DF49-AAE1-DA40CB4DA5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431800</xdr:colOff>
      <xdr:row>2</xdr:row>
      <xdr:rowOff>19050</xdr:rowOff>
    </xdr:from>
    <xdr:to>
      <xdr:col>13</xdr:col>
      <xdr:colOff>177800</xdr:colOff>
      <xdr:row>16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88B63E-074B-9A45-8A23-8417F71C27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127000</xdr:colOff>
      <xdr:row>3</xdr:row>
      <xdr:rowOff>31750</xdr:rowOff>
    </xdr:from>
    <xdr:to>
      <xdr:col>12</xdr:col>
      <xdr:colOff>571500</xdr:colOff>
      <xdr:row>16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1DD77-FF3C-274D-B40B-3BDA120D39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553655</xdr:colOff>
      <xdr:row>23</xdr:row>
      <xdr:rowOff>69047</xdr:rowOff>
    </xdr:from>
    <xdr:to>
      <xdr:col>15</xdr:col>
      <xdr:colOff>172655</xdr:colOff>
      <xdr:row>36</xdr:row>
      <xdr:rowOff>163735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68B6231-0865-754C-8520-18950C0987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704127</xdr:colOff>
      <xdr:row>5</xdr:row>
      <xdr:rowOff>187767</xdr:rowOff>
    </xdr:from>
    <xdr:to>
      <xdr:col>15</xdr:col>
      <xdr:colOff>356887</xdr:colOff>
      <xdr:row>19</xdr:row>
      <xdr:rowOff>5145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ADCBA22-9669-C74F-838C-57E772795D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654050</xdr:colOff>
      <xdr:row>7</xdr:row>
      <xdr:rowOff>6350</xdr:rowOff>
    </xdr:from>
    <xdr:to>
      <xdr:col>13</xdr:col>
      <xdr:colOff>273050</xdr:colOff>
      <xdr:row>20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D6026B-E280-AE42-A88A-37BAEB778A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5289E-4539-C640-8C41-084A7DD5BA75}">
  <dimension ref="A1:D7"/>
  <sheetViews>
    <sheetView workbookViewId="0">
      <selection activeCell="K21" sqref="K21"/>
    </sheetView>
  </sheetViews>
  <sheetFormatPr baseColWidth="10" defaultRowHeight="16" x14ac:dyDescent="0.2"/>
  <cols>
    <col min="1" max="1" width="19.1640625" customWidth="1"/>
  </cols>
  <sheetData>
    <row r="1" spans="1:4" x14ac:dyDescent="0.2">
      <c r="B1">
        <v>20210214</v>
      </c>
      <c r="C1" t="s">
        <v>35</v>
      </c>
    </row>
    <row r="3" spans="1:4" ht="17" thickBot="1" x14ac:dyDescent="0.25">
      <c r="B3" s="18" t="s">
        <v>30</v>
      </c>
      <c r="C3" s="3" t="s">
        <v>2</v>
      </c>
      <c r="D3" s="2" t="s">
        <v>3</v>
      </c>
    </row>
    <row r="4" spans="1:4" ht="17" thickTop="1" x14ac:dyDescent="0.2">
      <c r="A4" t="s">
        <v>31</v>
      </c>
      <c r="B4">
        <v>6117.4210000000003</v>
      </c>
      <c r="C4">
        <v>2140.9360000000001</v>
      </c>
      <c r="D4">
        <f>C4/B4</f>
        <v>0.349973624506144</v>
      </c>
    </row>
    <row r="5" spans="1:4" x14ac:dyDescent="0.2">
      <c r="A5" t="s">
        <v>32</v>
      </c>
      <c r="B5">
        <v>18562.569</v>
      </c>
      <c r="C5">
        <v>4279.4210000000003</v>
      </c>
      <c r="D5">
        <f>C5/B5</f>
        <v>0.23054034169516086</v>
      </c>
    </row>
    <row r="6" spans="1:4" x14ac:dyDescent="0.2">
      <c r="A6" t="s">
        <v>33</v>
      </c>
      <c r="B6">
        <v>68066.73</v>
      </c>
      <c r="C6">
        <v>84483.835999999996</v>
      </c>
      <c r="D6">
        <f>C6/B6</f>
        <v>1.2411913426721102</v>
      </c>
    </row>
    <row r="7" spans="1:4" x14ac:dyDescent="0.2">
      <c r="A7" t="s">
        <v>34</v>
      </c>
      <c r="B7">
        <v>31972.756000000001</v>
      </c>
      <c r="C7">
        <v>75750.463000000003</v>
      </c>
      <c r="D7">
        <f>C7/B7</f>
        <v>2.3692190626294463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E54E3-66E9-D34F-A795-DCAD021A3DA3}">
  <dimension ref="A2:F12"/>
  <sheetViews>
    <sheetView topLeftCell="B2" zoomScale="73" zoomScaleNormal="73" workbookViewId="0">
      <selection activeCell="P27" sqref="P27:P28"/>
    </sheetView>
  </sheetViews>
  <sheetFormatPr baseColWidth="10" defaultRowHeight="16" x14ac:dyDescent="0.2"/>
  <sheetData>
    <row r="2" spans="1:6" x14ac:dyDescent="0.2">
      <c r="B2">
        <v>20210226</v>
      </c>
      <c r="C2" s="8" t="s">
        <v>0</v>
      </c>
      <c r="D2" s="8"/>
    </row>
    <row r="4" spans="1:6" ht="17" thickBot="1" x14ac:dyDescent="0.25">
      <c r="B4" s="4" t="s">
        <v>1</v>
      </c>
      <c r="C4" s="3" t="s">
        <v>2</v>
      </c>
      <c r="D4" s="2" t="s">
        <v>3</v>
      </c>
    </row>
    <row r="5" spans="1:6" ht="17" thickTop="1" x14ac:dyDescent="0.2">
      <c r="A5" s="5" t="s">
        <v>4</v>
      </c>
      <c r="B5">
        <v>53736.3</v>
      </c>
      <c r="C5">
        <v>69040.5</v>
      </c>
      <c r="D5">
        <f>C5/B5</f>
        <v>1.2848018936919736</v>
      </c>
      <c r="E5">
        <f>D5/D5</f>
        <v>1</v>
      </c>
      <c r="F5" s="40" t="s">
        <v>8</v>
      </c>
    </row>
    <row r="6" spans="1:6" x14ac:dyDescent="0.2">
      <c r="A6" s="5" t="s">
        <v>5</v>
      </c>
      <c r="B6">
        <v>66165.2</v>
      </c>
      <c r="C6">
        <v>63536.2</v>
      </c>
      <c r="D6">
        <f t="shared" ref="D6:D12" si="0">C6/B6</f>
        <v>0.96026612176793846</v>
      </c>
      <c r="E6">
        <f>D6/D5</f>
        <v>0.74740403674884259</v>
      </c>
      <c r="F6" s="40"/>
    </row>
    <row r="7" spans="1:6" x14ac:dyDescent="0.2">
      <c r="A7" s="5" t="s">
        <v>6</v>
      </c>
      <c r="B7">
        <v>59514.2</v>
      </c>
      <c r="C7">
        <v>44403.8</v>
      </c>
      <c r="D7">
        <f t="shared" si="0"/>
        <v>0.74610429107675147</v>
      </c>
      <c r="E7">
        <f>D7/D5</f>
        <v>0.5807154353834002</v>
      </c>
      <c r="F7" s="40"/>
    </row>
    <row r="8" spans="1:6" ht="17" thickBot="1" x14ac:dyDescent="0.25">
      <c r="A8" s="6" t="s">
        <v>7</v>
      </c>
      <c r="B8" s="7">
        <v>51517.1</v>
      </c>
      <c r="C8" s="7">
        <v>21092.7</v>
      </c>
      <c r="D8" s="7">
        <f t="shared" si="0"/>
        <v>0.40943104328465696</v>
      </c>
      <c r="E8" s="7">
        <f>D8/D5</f>
        <v>0.31867250919760592</v>
      </c>
      <c r="F8" s="41"/>
    </row>
    <row r="9" spans="1:6" x14ac:dyDescent="0.2">
      <c r="A9" s="1" t="s">
        <v>4</v>
      </c>
      <c r="B9">
        <v>47398.2</v>
      </c>
      <c r="C9">
        <v>53049.1</v>
      </c>
      <c r="D9">
        <f t="shared" si="0"/>
        <v>1.1192218269892107</v>
      </c>
      <c r="E9">
        <f>D9/D9</f>
        <v>1</v>
      </c>
      <c r="F9" s="40" t="s">
        <v>9</v>
      </c>
    </row>
    <row r="10" spans="1:6" x14ac:dyDescent="0.2">
      <c r="A10" s="1" t="s">
        <v>5</v>
      </c>
      <c r="B10">
        <v>51003.1</v>
      </c>
      <c r="C10">
        <v>16871.7</v>
      </c>
      <c r="D10">
        <f t="shared" si="0"/>
        <v>0.33079753975738729</v>
      </c>
      <c r="E10">
        <f>D10/D9</f>
        <v>0.29556030072006106</v>
      </c>
      <c r="F10" s="40"/>
    </row>
    <row r="11" spans="1:6" x14ac:dyDescent="0.2">
      <c r="A11" s="1" t="s">
        <v>6</v>
      </c>
      <c r="B11">
        <v>53686.8</v>
      </c>
      <c r="C11">
        <v>5984.1</v>
      </c>
      <c r="D11">
        <f t="shared" si="0"/>
        <v>0.1114631529537987</v>
      </c>
      <c r="E11">
        <f>D11/D9</f>
        <v>9.9589867054007339E-2</v>
      </c>
      <c r="F11" s="40"/>
    </row>
    <row r="12" spans="1:6" x14ac:dyDescent="0.2">
      <c r="A12" s="1" t="s">
        <v>7</v>
      </c>
      <c r="B12">
        <v>51329.5</v>
      </c>
      <c r="C12">
        <v>2022.7</v>
      </c>
      <c r="D12">
        <f t="shared" si="0"/>
        <v>3.9406189423236149E-2</v>
      </c>
      <c r="E12">
        <f>D12/D9</f>
        <v>3.5208560513193085E-2</v>
      </c>
      <c r="F12" s="40"/>
    </row>
  </sheetData>
  <mergeCells count="2">
    <mergeCell ref="F5:F8"/>
    <mergeCell ref="F9:F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3B057-3A90-D644-ABEB-C87ACF99A409}">
  <dimension ref="A3:F11"/>
  <sheetViews>
    <sheetView workbookViewId="0">
      <selection activeCell="B3" sqref="B3:F9"/>
    </sheetView>
  </sheetViews>
  <sheetFormatPr baseColWidth="10" defaultRowHeight="16" x14ac:dyDescent="0.2"/>
  <cols>
    <col min="6" max="6" width="5.5" customWidth="1"/>
  </cols>
  <sheetData>
    <row r="3" spans="1:6" x14ac:dyDescent="0.2">
      <c r="C3" s="4" t="s">
        <v>1</v>
      </c>
      <c r="D3" s="3" t="s">
        <v>2</v>
      </c>
      <c r="E3" s="19" t="s">
        <v>3</v>
      </c>
      <c r="F3" s="11" t="s">
        <v>36</v>
      </c>
    </row>
    <row r="4" spans="1:6" x14ac:dyDescent="0.2">
      <c r="B4" s="20" t="s">
        <v>4</v>
      </c>
      <c r="C4" s="21">
        <v>56768.178999999996</v>
      </c>
      <c r="D4" s="10">
        <v>86440.744000000006</v>
      </c>
      <c r="E4" s="10">
        <f t="shared" ref="E4:E9" si="0">D4/C4</f>
        <v>1.5226971434119811</v>
      </c>
      <c r="F4" s="25" t="s">
        <v>37</v>
      </c>
    </row>
    <row r="5" spans="1:6" x14ac:dyDescent="0.2">
      <c r="B5" s="22" t="s">
        <v>39</v>
      </c>
      <c r="C5" s="23">
        <v>99724.127999999997</v>
      </c>
      <c r="D5" s="12">
        <v>43448.207999999999</v>
      </c>
      <c r="E5" s="12">
        <f t="shared" si="0"/>
        <v>0.4356840101925985</v>
      </c>
      <c r="F5" s="27" t="s">
        <v>38</v>
      </c>
    </row>
    <row r="6" spans="1:6" x14ac:dyDescent="0.2">
      <c r="B6" s="20" t="s">
        <v>29</v>
      </c>
      <c r="C6" s="21">
        <v>44704.894</v>
      </c>
      <c r="D6" s="10">
        <v>69003.793999999994</v>
      </c>
      <c r="E6" s="10">
        <f t="shared" si="0"/>
        <v>1.5435400428418418</v>
      </c>
      <c r="F6" s="25" t="s">
        <v>37</v>
      </c>
    </row>
    <row r="7" spans="1:6" x14ac:dyDescent="0.2">
      <c r="B7" s="22" t="s">
        <v>40</v>
      </c>
      <c r="C7" s="23">
        <v>100336.35</v>
      </c>
      <c r="D7" s="12">
        <v>3673.9659999999999</v>
      </c>
      <c r="E7" s="12">
        <f t="shared" si="0"/>
        <v>3.6616500400901565E-2</v>
      </c>
      <c r="F7" s="27" t="s">
        <v>38</v>
      </c>
    </row>
    <row r="8" spans="1:6" x14ac:dyDescent="0.2">
      <c r="B8" s="24" t="s">
        <v>6</v>
      </c>
      <c r="C8" s="21">
        <v>40197.186999999998</v>
      </c>
      <c r="D8">
        <v>22211.309000000001</v>
      </c>
      <c r="E8">
        <f t="shared" si="0"/>
        <v>0.55255878974814832</v>
      </c>
      <c r="F8" s="26" t="s">
        <v>37</v>
      </c>
    </row>
    <row r="9" spans="1:6" x14ac:dyDescent="0.2">
      <c r="B9" s="22" t="s">
        <v>41</v>
      </c>
      <c r="C9" s="23">
        <v>70278.835999999996</v>
      </c>
      <c r="D9" s="12">
        <v>4674.2</v>
      </c>
      <c r="E9" s="12">
        <f t="shared" si="0"/>
        <v>6.6509354252822284E-2</v>
      </c>
      <c r="F9" s="27" t="s">
        <v>38</v>
      </c>
    </row>
    <row r="10" spans="1:6" x14ac:dyDescent="0.2">
      <c r="A10" s="5"/>
    </row>
    <row r="11" spans="1:6" x14ac:dyDescent="0.2">
      <c r="A11" s="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78F22-D825-A145-91C5-81BE40BCA1AC}">
  <dimension ref="B2:I37"/>
  <sheetViews>
    <sheetView zoomScale="79" zoomScaleNormal="79" workbookViewId="0">
      <selection activeCell="F29" sqref="F29"/>
    </sheetView>
  </sheetViews>
  <sheetFormatPr baseColWidth="10" defaultRowHeight="16" x14ac:dyDescent="0.2"/>
  <cols>
    <col min="2" max="2" width="17" customWidth="1"/>
    <col min="3" max="3" width="15.6640625" customWidth="1"/>
    <col min="4" max="4" width="19.33203125" customWidth="1"/>
    <col min="5" max="5" width="8.5" customWidth="1"/>
    <col min="6" max="6" width="10.83203125" customWidth="1"/>
  </cols>
  <sheetData>
    <row r="2" spans="2:9" x14ac:dyDescent="0.2">
      <c r="B2" t="s">
        <v>11</v>
      </c>
    </row>
    <row r="3" spans="2:9" x14ac:dyDescent="0.2">
      <c r="G3" s="4" t="s">
        <v>1</v>
      </c>
      <c r="H3" s="3" t="s">
        <v>2</v>
      </c>
      <c r="I3" t="s">
        <v>3</v>
      </c>
    </row>
    <row r="4" spans="2:9" x14ac:dyDescent="0.2">
      <c r="B4" s="40" t="s">
        <v>16</v>
      </c>
      <c r="C4" t="s">
        <v>4</v>
      </c>
      <c r="D4" t="s">
        <v>10</v>
      </c>
      <c r="G4">
        <v>377311</v>
      </c>
      <c r="H4">
        <v>736752</v>
      </c>
      <c r="I4">
        <f>H4/G4</f>
        <v>1.9526385395602037</v>
      </c>
    </row>
    <row r="5" spans="2:9" x14ac:dyDescent="0.2">
      <c r="B5" s="40"/>
      <c r="C5" t="s">
        <v>5</v>
      </c>
      <c r="D5" t="s">
        <v>10</v>
      </c>
      <c r="G5">
        <v>414880</v>
      </c>
      <c r="H5">
        <v>745059</v>
      </c>
      <c r="I5">
        <f t="shared" ref="I5:I9" si="0">H5/G5</f>
        <v>1.7958421712302353</v>
      </c>
    </row>
    <row r="6" spans="2:9" x14ac:dyDescent="0.2">
      <c r="B6" s="40"/>
      <c r="C6" t="s">
        <v>18</v>
      </c>
      <c r="D6" t="s">
        <v>10</v>
      </c>
      <c r="G6">
        <v>417920</v>
      </c>
      <c r="H6">
        <v>726235</v>
      </c>
      <c r="I6">
        <f t="shared" si="0"/>
        <v>1.7377368874425727</v>
      </c>
    </row>
    <row r="7" spans="2:9" x14ac:dyDescent="0.2">
      <c r="B7" s="40" t="s">
        <v>17</v>
      </c>
      <c r="C7" t="s">
        <v>4</v>
      </c>
      <c r="D7" t="s">
        <v>10</v>
      </c>
      <c r="G7">
        <v>1033925</v>
      </c>
      <c r="H7">
        <v>341441</v>
      </c>
      <c r="I7">
        <f t="shared" si="0"/>
        <v>0.33023768648596369</v>
      </c>
    </row>
    <row r="8" spans="2:9" x14ac:dyDescent="0.2">
      <c r="B8" s="40"/>
      <c r="C8" t="s">
        <v>5</v>
      </c>
      <c r="D8" t="s">
        <v>10</v>
      </c>
      <c r="G8">
        <v>948456</v>
      </c>
      <c r="H8">
        <v>321176</v>
      </c>
      <c r="I8">
        <f t="shared" si="0"/>
        <v>0.33863036345386605</v>
      </c>
    </row>
    <row r="9" spans="2:9" x14ac:dyDescent="0.2">
      <c r="B9" s="40"/>
      <c r="C9" t="s">
        <v>18</v>
      </c>
      <c r="D9" t="s">
        <v>10</v>
      </c>
      <c r="G9">
        <v>917445</v>
      </c>
      <c r="H9">
        <v>179293</v>
      </c>
      <c r="I9">
        <f t="shared" si="0"/>
        <v>0.19542642883224606</v>
      </c>
    </row>
    <row r="11" spans="2:9" ht="17" thickBot="1" x14ac:dyDescent="0.25">
      <c r="B11" s="7"/>
      <c r="C11" s="7"/>
      <c r="D11" s="7"/>
      <c r="E11" s="7"/>
      <c r="F11" s="7"/>
      <c r="G11" s="7"/>
      <c r="H11" s="7"/>
    </row>
    <row r="12" spans="2:9" x14ac:dyDescent="0.2">
      <c r="B12" s="13" t="s">
        <v>13</v>
      </c>
      <c r="C12" t="s">
        <v>21</v>
      </c>
    </row>
    <row r="13" spans="2:9" x14ac:dyDescent="0.2">
      <c r="C13" t="s">
        <v>14</v>
      </c>
    </row>
    <row r="14" spans="2:9" x14ac:dyDescent="0.2">
      <c r="C14" t="s">
        <v>12</v>
      </c>
    </row>
    <row r="15" spans="2:9" ht="17" thickBot="1" x14ac:dyDescent="0.25">
      <c r="B15" s="7"/>
      <c r="C15" s="7" t="s">
        <v>15</v>
      </c>
      <c r="D15" s="7"/>
      <c r="E15" s="7"/>
      <c r="F15" s="7"/>
      <c r="G15" s="7"/>
      <c r="H15" s="7"/>
    </row>
    <row r="17" spans="2:7" x14ac:dyDescent="0.2">
      <c r="C17" t="s">
        <v>20</v>
      </c>
      <c r="D17" s="14" t="s">
        <v>19</v>
      </c>
      <c r="E17" s="15"/>
      <c r="F17" s="15"/>
      <c r="G17" s="15"/>
    </row>
    <row r="21" spans="2:7" x14ac:dyDescent="0.2">
      <c r="D21" s="4" t="s">
        <v>1</v>
      </c>
      <c r="E21" s="3" t="s">
        <v>2</v>
      </c>
      <c r="F21" t="s">
        <v>3</v>
      </c>
    </row>
    <row r="22" spans="2:7" x14ac:dyDescent="0.2">
      <c r="B22" s="40" t="s">
        <v>16</v>
      </c>
      <c r="C22" t="s">
        <v>4</v>
      </c>
      <c r="D22">
        <v>21220.865000000002</v>
      </c>
      <c r="E22">
        <v>104283.442</v>
      </c>
      <c r="F22">
        <f t="shared" ref="F22:F27" si="1">E22/D22</f>
        <v>4.9141937428092577</v>
      </c>
    </row>
    <row r="23" spans="2:7" x14ac:dyDescent="0.2">
      <c r="B23" s="40"/>
      <c r="C23" t="s">
        <v>5</v>
      </c>
      <c r="D23">
        <v>28089.835999999999</v>
      </c>
      <c r="E23">
        <v>89476.785000000003</v>
      </c>
      <c r="F23">
        <f t="shared" si="1"/>
        <v>3.1853794020014927</v>
      </c>
    </row>
    <row r="24" spans="2:7" x14ac:dyDescent="0.2">
      <c r="B24" s="40"/>
      <c r="C24" t="s">
        <v>18</v>
      </c>
      <c r="D24">
        <v>33548.714</v>
      </c>
      <c r="E24">
        <v>65221.178999999996</v>
      </c>
      <c r="F24">
        <f t="shared" si="1"/>
        <v>1.9440738920722862</v>
      </c>
    </row>
    <row r="25" spans="2:7" x14ac:dyDescent="0.2">
      <c r="B25" s="40" t="s">
        <v>17</v>
      </c>
      <c r="C25" t="s">
        <v>4</v>
      </c>
      <c r="D25">
        <v>88256.471999999994</v>
      </c>
      <c r="E25">
        <v>60135.836000000003</v>
      </c>
      <c r="F25">
        <f t="shared" si="1"/>
        <v>0.68137593354060211</v>
      </c>
    </row>
    <row r="26" spans="2:7" x14ac:dyDescent="0.2">
      <c r="B26" s="40"/>
      <c r="C26" t="s">
        <v>5</v>
      </c>
      <c r="D26">
        <v>89755.642999999996</v>
      </c>
      <c r="E26">
        <v>57598.108</v>
      </c>
      <c r="F26">
        <f t="shared" si="1"/>
        <v>0.64172130102170855</v>
      </c>
    </row>
    <row r="27" spans="2:7" x14ac:dyDescent="0.2">
      <c r="B27" s="40"/>
      <c r="C27" t="s">
        <v>18</v>
      </c>
      <c r="D27">
        <v>93310.278999999995</v>
      </c>
      <c r="E27">
        <v>51544.228999999999</v>
      </c>
      <c r="F27">
        <f t="shared" si="1"/>
        <v>0.55239604417001054</v>
      </c>
    </row>
    <row r="30" spans="2:7" ht="17" thickBot="1" x14ac:dyDescent="0.25">
      <c r="B30" s="7"/>
      <c r="C30" s="7"/>
      <c r="D30" s="7"/>
      <c r="E30" s="7"/>
      <c r="F30" s="7"/>
    </row>
    <row r="31" spans="2:7" x14ac:dyDescent="0.2">
      <c r="B31" s="16" t="s">
        <v>13</v>
      </c>
      <c r="C31" s="17" t="s">
        <v>22</v>
      </c>
      <c r="D31" s="17"/>
      <c r="E31" s="17"/>
      <c r="F31" s="17"/>
    </row>
    <row r="32" spans="2:7" x14ac:dyDescent="0.2">
      <c r="C32" t="s">
        <v>23</v>
      </c>
    </row>
    <row r="33" spans="2:6" x14ac:dyDescent="0.2">
      <c r="C33" t="s">
        <v>24</v>
      </c>
    </row>
    <row r="34" spans="2:6" x14ac:dyDescent="0.2">
      <c r="C34" t="s">
        <v>25</v>
      </c>
    </row>
    <row r="35" spans="2:6" x14ac:dyDescent="0.2">
      <c r="C35" t="s">
        <v>26</v>
      </c>
    </row>
    <row r="36" spans="2:6" x14ac:dyDescent="0.2">
      <c r="C36" t="s">
        <v>27</v>
      </c>
    </row>
    <row r="37" spans="2:6" ht="17" thickBot="1" x14ac:dyDescent="0.25">
      <c r="B37" s="7"/>
      <c r="C37" s="7" t="s">
        <v>28</v>
      </c>
      <c r="D37" s="7"/>
      <c r="E37" s="7"/>
      <c r="F37" s="7"/>
    </row>
  </sheetData>
  <mergeCells count="4">
    <mergeCell ref="B4:B6"/>
    <mergeCell ref="B7:B9"/>
    <mergeCell ref="B22:B24"/>
    <mergeCell ref="B25:B27"/>
  </mergeCells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C041-ED5B-F443-AA15-FD1F19C894DE}">
  <dimension ref="B7:F13"/>
  <sheetViews>
    <sheetView workbookViewId="0">
      <selection activeCell="E7" sqref="D7:E7"/>
    </sheetView>
  </sheetViews>
  <sheetFormatPr baseColWidth="10" defaultRowHeight="16" x14ac:dyDescent="0.2"/>
  <cols>
    <col min="2" max="2" width="17.33203125" customWidth="1"/>
  </cols>
  <sheetData>
    <row r="7" spans="2:6" x14ac:dyDescent="0.2">
      <c r="D7" s="4" t="s">
        <v>1</v>
      </c>
      <c r="E7" s="3" t="s">
        <v>2</v>
      </c>
      <c r="F7" t="s">
        <v>3</v>
      </c>
    </row>
    <row r="8" spans="2:6" x14ac:dyDescent="0.2">
      <c r="B8" s="9" t="s">
        <v>16</v>
      </c>
      <c r="C8" t="s">
        <v>4</v>
      </c>
      <c r="D8">
        <v>621472</v>
      </c>
      <c r="E8">
        <v>968498</v>
      </c>
      <c r="F8">
        <f>E8/D8</f>
        <v>1.5583936203079141</v>
      </c>
    </row>
    <row r="9" spans="2:6" x14ac:dyDescent="0.2">
      <c r="B9" s="9"/>
      <c r="C9" t="s">
        <v>5</v>
      </c>
      <c r="D9">
        <v>594483</v>
      </c>
      <c r="E9">
        <v>1074987</v>
      </c>
      <c r="F9">
        <f t="shared" ref="F9:F13" si="0">E9/D9</f>
        <v>1.8082720616064716</v>
      </c>
    </row>
    <row r="10" spans="2:6" x14ac:dyDescent="0.2">
      <c r="B10" s="9"/>
      <c r="C10" t="s">
        <v>18</v>
      </c>
      <c r="D10">
        <v>531255</v>
      </c>
      <c r="E10">
        <v>622569</v>
      </c>
      <c r="F10">
        <f t="shared" si="0"/>
        <v>1.1718835587429766</v>
      </c>
    </row>
    <row r="11" spans="2:6" x14ac:dyDescent="0.2">
      <c r="B11" s="9" t="s">
        <v>17</v>
      </c>
      <c r="C11" t="s">
        <v>4</v>
      </c>
      <c r="D11">
        <v>861966</v>
      </c>
      <c r="E11">
        <v>112979</v>
      </c>
      <c r="F11">
        <f t="shared" si="0"/>
        <v>0.13107129515549337</v>
      </c>
    </row>
    <row r="12" spans="2:6" x14ac:dyDescent="0.2">
      <c r="B12" s="9"/>
      <c r="C12" t="s">
        <v>5</v>
      </c>
      <c r="D12">
        <v>1134519</v>
      </c>
      <c r="E12">
        <v>105673</v>
      </c>
      <c r="F12">
        <f t="shared" si="0"/>
        <v>9.3143437879841584E-2</v>
      </c>
    </row>
    <row r="13" spans="2:6" x14ac:dyDescent="0.2">
      <c r="B13" s="9"/>
      <c r="C13" t="s">
        <v>18</v>
      </c>
      <c r="D13">
        <v>516975</v>
      </c>
      <c r="E13">
        <v>51151</v>
      </c>
      <c r="F13">
        <f t="shared" si="0"/>
        <v>9.8942888921127709E-2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1659B-E446-A643-BA3A-A7BCA4EE1329}">
  <dimension ref="A3:J11"/>
  <sheetViews>
    <sheetView tabSelected="1" workbookViewId="0">
      <selection activeCell="A10" sqref="A10"/>
    </sheetView>
  </sheetViews>
  <sheetFormatPr baseColWidth="10" defaultRowHeight="16" x14ac:dyDescent="0.2"/>
  <cols>
    <col min="3" max="3" width="18" customWidth="1"/>
    <col min="5" max="5" width="13.83203125" customWidth="1"/>
  </cols>
  <sheetData>
    <row r="3" spans="1:10" x14ac:dyDescent="0.2">
      <c r="D3" s="42" t="s">
        <v>45</v>
      </c>
      <c r="E3" s="42"/>
      <c r="F3" s="42"/>
    </row>
    <row r="4" spans="1:10" x14ac:dyDescent="0.2">
      <c r="A4" t="s">
        <v>56</v>
      </c>
      <c r="B4" s="12" t="s">
        <v>54</v>
      </c>
      <c r="C4" s="12"/>
      <c r="D4" s="28" t="s">
        <v>2</v>
      </c>
      <c r="E4" s="37" t="s">
        <v>52</v>
      </c>
      <c r="F4" s="38" t="s">
        <v>43</v>
      </c>
      <c r="G4" s="12" t="s">
        <v>53</v>
      </c>
      <c r="H4" s="12" t="s">
        <v>42</v>
      </c>
      <c r="I4" s="39" t="s">
        <v>53</v>
      </c>
      <c r="J4" s="39" t="s">
        <v>42</v>
      </c>
    </row>
    <row r="5" spans="1:10" x14ac:dyDescent="0.2">
      <c r="B5" s="9"/>
      <c r="C5" t="s">
        <v>50</v>
      </c>
      <c r="D5">
        <v>70169.061000000002</v>
      </c>
      <c r="E5">
        <v>22287.362000000001</v>
      </c>
      <c r="F5">
        <v>32712.776999999998</v>
      </c>
      <c r="G5">
        <f>E5/D5</f>
        <v>0.31762377438683409</v>
      </c>
      <c r="H5">
        <f>F5/D5</f>
        <v>0.46619944080482989</v>
      </c>
      <c r="I5">
        <f>G5/$G$5</f>
        <v>1</v>
      </c>
      <c r="J5">
        <f>H5/$H$5</f>
        <v>1</v>
      </c>
    </row>
    <row r="6" spans="1:10" x14ac:dyDescent="0.2">
      <c r="B6" s="9"/>
      <c r="C6" t="s">
        <v>51</v>
      </c>
      <c r="D6">
        <v>66165.160999999993</v>
      </c>
      <c r="E6">
        <v>56966.453999999998</v>
      </c>
      <c r="F6">
        <v>54757.474999999999</v>
      </c>
      <c r="G6">
        <f>E6/D6</f>
        <v>0.86097355676350584</v>
      </c>
      <c r="H6">
        <f>F6/D6</f>
        <v>0.82758772399873715</v>
      </c>
      <c r="I6">
        <f>G6/$G$5</f>
        <v>2.7106710082568499</v>
      </c>
      <c r="J6">
        <f>H6/$H$5</f>
        <v>1.7751795724379669</v>
      </c>
    </row>
    <row r="7" spans="1:10" x14ac:dyDescent="0.2">
      <c r="B7" s="9"/>
    </row>
    <row r="8" spans="1:10" x14ac:dyDescent="0.2">
      <c r="D8" s="42" t="s">
        <v>45</v>
      </c>
      <c r="E8" s="42"/>
      <c r="F8" s="42"/>
    </row>
    <row r="9" spans="1:10" x14ac:dyDescent="0.2">
      <c r="A9" t="s">
        <v>57</v>
      </c>
      <c r="B9" s="12" t="s">
        <v>55</v>
      </c>
      <c r="C9" s="12"/>
      <c r="D9" s="28" t="s">
        <v>2</v>
      </c>
      <c r="E9" s="37" t="s">
        <v>52</v>
      </c>
      <c r="F9" s="38" t="s">
        <v>43</v>
      </c>
      <c r="G9" s="12" t="s">
        <v>53</v>
      </c>
      <c r="H9" s="12" t="s">
        <v>42</v>
      </c>
      <c r="I9" s="39" t="s">
        <v>53</v>
      </c>
      <c r="J9" s="39" t="s">
        <v>42</v>
      </c>
    </row>
    <row r="10" spans="1:10" x14ac:dyDescent="0.2">
      <c r="C10" t="s">
        <v>50</v>
      </c>
      <c r="D10">
        <v>63403.868999999999</v>
      </c>
      <c r="E10">
        <v>10522.325999999999</v>
      </c>
      <c r="F10">
        <v>64696.747000000003</v>
      </c>
      <c r="G10">
        <f>E10/D10</f>
        <v>0.16595715949132378</v>
      </c>
      <c r="H10">
        <f>F10/D10</f>
        <v>1.0203911531013983</v>
      </c>
      <c r="I10">
        <f>G10/$G$10</f>
        <v>1</v>
      </c>
      <c r="J10">
        <f>H10/$H$10</f>
        <v>1</v>
      </c>
    </row>
    <row r="11" spans="1:10" x14ac:dyDescent="0.2">
      <c r="C11" t="s">
        <v>51</v>
      </c>
      <c r="D11">
        <v>62513.788999999997</v>
      </c>
      <c r="E11">
        <v>62782.555</v>
      </c>
      <c r="F11">
        <v>98954.274000000005</v>
      </c>
      <c r="G11">
        <f>E11/D11</f>
        <v>1.004299307469589</v>
      </c>
      <c r="H11">
        <f>F11/D11</f>
        <v>1.5829191540445582</v>
      </c>
      <c r="I11">
        <f>G11/$G$10</f>
        <v>6.0515575859931108</v>
      </c>
      <c r="J11">
        <f>H11/$H$10</f>
        <v>1.5512866308507287</v>
      </c>
    </row>
  </sheetData>
  <mergeCells count="2">
    <mergeCell ref="D3:F3"/>
    <mergeCell ref="D8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8232F-8C84-434A-BEA4-099351BBD251}">
  <dimension ref="B3:N15"/>
  <sheetViews>
    <sheetView zoomScale="91" zoomScaleNormal="91" workbookViewId="0">
      <selection activeCell="G26" sqref="G26"/>
    </sheetView>
  </sheetViews>
  <sheetFormatPr baseColWidth="10" defaultRowHeight="16" x14ac:dyDescent="0.2"/>
  <sheetData>
    <row r="3" spans="2:14" x14ac:dyDescent="0.2">
      <c r="B3" s="43" t="s">
        <v>46</v>
      </c>
      <c r="C3" s="43"/>
      <c r="D3" s="43"/>
      <c r="E3" s="43"/>
      <c r="F3" s="43"/>
      <c r="G3" s="43"/>
      <c r="I3" s="43" t="s">
        <v>31</v>
      </c>
      <c r="J3" s="43"/>
      <c r="K3" s="43"/>
      <c r="L3" s="43"/>
      <c r="M3" s="43"/>
      <c r="N3" s="43"/>
    </row>
    <row r="4" spans="2:14" x14ac:dyDescent="0.2">
      <c r="D4" s="43" t="s">
        <v>45</v>
      </c>
      <c r="E4" s="43"/>
      <c r="I4" s="33"/>
      <c r="J4" s="33"/>
      <c r="K4" s="44" t="s">
        <v>45</v>
      </c>
      <c r="L4" s="44"/>
      <c r="M4" s="33"/>
      <c r="N4" s="33"/>
    </row>
    <row r="5" spans="2:14" x14ac:dyDescent="0.2">
      <c r="B5" s="10"/>
      <c r="C5" s="31"/>
      <c r="D5" s="3" t="s">
        <v>2</v>
      </c>
      <c r="E5" s="4" t="s">
        <v>43</v>
      </c>
      <c r="F5" t="s">
        <v>42</v>
      </c>
      <c r="G5" t="s">
        <v>44</v>
      </c>
      <c r="J5" s="32"/>
      <c r="K5" s="3" t="s">
        <v>2</v>
      </c>
      <c r="L5" s="4" t="s">
        <v>43</v>
      </c>
      <c r="M5" t="s">
        <v>42</v>
      </c>
    </row>
    <row r="6" spans="2:14" x14ac:dyDescent="0.2">
      <c r="B6" s="9" t="s">
        <v>16</v>
      </c>
      <c r="C6" s="32" t="s">
        <v>4</v>
      </c>
      <c r="D6">
        <v>92627.048999999999</v>
      </c>
      <c r="E6">
        <v>97172.978000000003</v>
      </c>
      <c r="F6">
        <f>E6/D6</f>
        <v>1.0490777699287386</v>
      </c>
      <c r="G6">
        <v>1</v>
      </c>
      <c r="I6" s="9" t="s">
        <v>16</v>
      </c>
      <c r="J6" s="32" t="s">
        <v>4</v>
      </c>
      <c r="K6">
        <v>77488.127999999997</v>
      </c>
      <c r="L6">
        <v>94366.312000000005</v>
      </c>
      <c r="M6">
        <f>L6/K6</f>
        <v>1.2178163860146423</v>
      </c>
      <c r="N6">
        <f>M6/1.21781639</f>
        <v>0.99999999672745588</v>
      </c>
    </row>
    <row r="7" spans="2:14" x14ac:dyDescent="0.2">
      <c r="B7" s="9"/>
      <c r="C7" s="32" t="s">
        <v>29</v>
      </c>
      <c r="D7">
        <v>87825.998999999996</v>
      </c>
      <c r="E7">
        <v>69936.483999999997</v>
      </c>
      <c r="F7">
        <f>E7/D7</f>
        <v>0.79630729848003212</v>
      </c>
      <c r="G7">
        <f>F7/1.0490777</f>
        <v>0.75905464245406429</v>
      </c>
      <c r="I7" s="9"/>
      <c r="J7" s="32" t="s">
        <v>29</v>
      </c>
      <c r="K7">
        <v>68238.320999999996</v>
      </c>
      <c r="L7">
        <v>65146.856</v>
      </c>
      <c r="M7">
        <f>L7/K7</f>
        <v>0.95469605707326832</v>
      </c>
      <c r="N7">
        <f>M7/1.21781639</f>
        <v>0.78394088379223426</v>
      </c>
    </row>
    <row r="8" spans="2:14" x14ac:dyDescent="0.2">
      <c r="B8" s="9" t="s">
        <v>36</v>
      </c>
      <c r="C8" s="32" t="s">
        <v>4</v>
      </c>
      <c r="D8">
        <v>69657.127999999997</v>
      </c>
      <c r="E8">
        <v>33021.22</v>
      </c>
      <c r="F8">
        <f>E8/D8</f>
        <v>0.47405371062671436</v>
      </c>
      <c r="G8">
        <f>F8/1.0490777</f>
        <v>0.45187664424352397</v>
      </c>
      <c r="I8" s="9" t="s">
        <v>36</v>
      </c>
      <c r="J8" s="32" t="s">
        <v>4</v>
      </c>
      <c r="K8">
        <v>75024.592999999993</v>
      </c>
      <c r="L8">
        <v>48939.137000000002</v>
      </c>
      <c r="M8">
        <f>L8/K8</f>
        <v>0.65230793054752068</v>
      </c>
      <c r="N8">
        <f>M8/1.21781639</f>
        <v>0.53563733901423405</v>
      </c>
    </row>
    <row r="9" spans="2:14" x14ac:dyDescent="0.2">
      <c r="B9" s="9"/>
      <c r="C9" s="32" t="s">
        <v>29</v>
      </c>
      <c r="D9">
        <v>71358.12</v>
      </c>
      <c r="E9">
        <v>21619.291000000001</v>
      </c>
      <c r="F9">
        <f>E9/D9</f>
        <v>0.30296889828375528</v>
      </c>
      <c r="G9">
        <f>F9/1.0490777</f>
        <v>0.28879548033835367</v>
      </c>
      <c r="I9" s="9"/>
      <c r="J9" s="32" t="s">
        <v>29</v>
      </c>
      <c r="K9">
        <v>58153.421000000002</v>
      </c>
      <c r="L9">
        <v>19527.560000000001</v>
      </c>
      <c r="M9">
        <f>L9/K9</f>
        <v>0.33579383059854728</v>
      </c>
      <c r="N9">
        <f>M9/1.21781639</f>
        <v>0.27573436632639448</v>
      </c>
    </row>
    <row r="11" spans="2:14" x14ac:dyDescent="0.2">
      <c r="C11" s="32"/>
      <c r="D11" s="3" t="s">
        <v>2</v>
      </c>
      <c r="E11" s="4" t="s">
        <v>43</v>
      </c>
      <c r="F11" t="s">
        <v>42</v>
      </c>
    </row>
    <row r="12" spans="2:14" x14ac:dyDescent="0.2">
      <c r="B12" s="9" t="s">
        <v>16</v>
      </c>
      <c r="C12" s="32" t="s">
        <v>4</v>
      </c>
      <c r="D12">
        <v>24296.116000000002</v>
      </c>
      <c r="E12">
        <v>30026.167000000001</v>
      </c>
      <c r="F12">
        <f>E12/D12</f>
        <v>1.2358422638416773</v>
      </c>
      <c r="G12">
        <f>F12/1.23584226</f>
        <v>1.0000000031085499</v>
      </c>
      <c r="I12" s="34" t="s">
        <v>16</v>
      </c>
      <c r="J12" s="35" t="s">
        <v>4</v>
      </c>
      <c r="K12" s="36">
        <f>(G6+N6+G12)/3</f>
        <v>0.99999999994533528</v>
      </c>
      <c r="L12" s="36"/>
      <c r="M12" s="36"/>
      <c r="N12" s="36"/>
    </row>
    <row r="13" spans="2:14" x14ac:dyDescent="0.2">
      <c r="B13" s="9"/>
      <c r="C13" s="32" t="s">
        <v>29</v>
      </c>
      <c r="D13">
        <v>31945.438999999998</v>
      </c>
      <c r="E13">
        <v>29405.044999999998</v>
      </c>
      <c r="F13">
        <f>E13/D13</f>
        <v>0.92047709846779691</v>
      </c>
      <c r="G13">
        <f>F13/1.23584226</f>
        <v>0.74481762621371828</v>
      </c>
      <c r="I13" s="34"/>
      <c r="J13" s="35" t="s">
        <v>29</v>
      </c>
      <c r="K13" s="36">
        <f t="shared" ref="K13:K15" si="0">(G7+N7+G13)/3</f>
        <v>0.76260438415333898</v>
      </c>
      <c r="L13" s="36"/>
      <c r="M13" s="36"/>
      <c r="N13" s="36"/>
    </row>
    <row r="14" spans="2:14" x14ac:dyDescent="0.2">
      <c r="B14" s="9" t="s">
        <v>36</v>
      </c>
      <c r="C14" s="32" t="s">
        <v>4</v>
      </c>
      <c r="D14">
        <v>37072.146000000001</v>
      </c>
      <c r="E14">
        <v>16953.167000000001</v>
      </c>
      <c r="F14">
        <f>E14/D14</f>
        <v>0.45730201321498898</v>
      </c>
      <c r="G14">
        <f>F14/1.23584226</f>
        <v>0.37003267165745646</v>
      </c>
      <c r="I14" s="34" t="s">
        <v>36</v>
      </c>
      <c r="J14" s="35" t="s">
        <v>4</v>
      </c>
      <c r="K14" s="36">
        <f t="shared" si="0"/>
        <v>0.45251555163840479</v>
      </c>
      <c r="L14" s="36"/>
      <c r="M14" s="36"/>
      <c r="N14" s="36"/>
    </row>
    <row r="15" spans="2:14" x14ac:dyDescent="0.2">
      <c r="B15" s="9"/>
      <c r="C15" s="32" t="s">
        <v>29</v>
      </c>
      <c r="D15">
        <v>29948.024000000001</v>
      </c>
      <c r="E15">
        <v>9690.8739999999998</v>
      </c>
      <c r="F15">
        <f>E15/D15</f>
        <v>0.32358976338472278</v>
      </c>
      <c r="G15">
        <f>F15/1.23584226</f>
        <v>0.2618374317323659</v>
      </c>
      <c r="I15" s="34"/>
      <c r="J15" s="35" t="s">
        <v>29</v>
      </c>
      <c r="K15" s="36">
        <f t="shared" si="0"/>
        <v>0.27545575946570472</v>
      </c>
      <c r="L15" s="36"/>
      <c r="M15" s="36"/>
      <c r="N15" s="36"/>
    </row>
  </sheetData>
  <mergeCells count="4">
    <mergeCell ref="B3:G3"/>
    <mergeCell ref="I3:N3"/>
    <mergeCell ref="D4:E4"/>
    <mergeCell ref="K4:L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D57A0-C224-3D43-AB83-78EE7B8DBC03}">
  <dimension ref="B18:L37"/>
  <sheetViews>
    <sheetView zoomScale="65" zoomScaleNormal="65" workbookViewId="0">
      <selection activeCell="O27" sqref="O27"/>
    </sheetView>
  </sheetViews>
  <sheetFormatPr baseColWidth="10" defaultRowHeight="16" x14ac:dyDescent="0.2"/>
  <cols>
    <col min="2" max="2" width="18" customWidth="1"/>
    <col min="4" max="4" width="16.83203125" customWidth="1"/>
    <col min="5" max="5" width="16.33203125" customWidth="1"/>
    <col min="6" max="6" width="17.33203125" customWidth="1"/>
    <col min="10" max="10" width="25.1640625" customWidth="1"/>
  </cols>
  <sheetData>
    <row r="18" spans="2:12" x14ac:dyDescent="0.2">
      <c r="F18" s="8"/>
    </row>
    <row r="19" spans="2:12" x14ac:dyDescent="0.2">
      <c r="B19" s="30" t="s">
        <v>48</v>
      </c>
      <c r="C19" s="30"/>
      <c r="D19" s="30"/>
      <c r="E19" s="30"/>
      <c r="F19" s="30"/>
    </row>
    <row r="20" spans="2:12" x14ac:dyDescent="0.2">
      <c r="D20" s="30" t="s">
        <v>47</v>
      </c>
      <c r="E20" s="30"/>
    </row>
    <row r="21" spans="2:12" x14ac:dyDescent="0.2">
      <c r="D21" s="29" t="s">
        <v>1</v>
      </c>
      <c r="E21" s="28" t="s">
        <v>2</v>
      </c>
      <c r="F21" s="12" t="s">
        <v>3</v>
      </c>
    </row>
    <row r="22" spans="2:12" x14ac:dyDescent="0.2">
      <c r="B22" s="9" t="s">
        <v>16</v>
      </c>
      <c r="C22" t="s">
        <v>4</v>
      </c>
      <c r="D22">
        <v>1615180</v>
      </c>
      <c r="E22">
        <v>1607409</v>
      </c>
      <c r="F22">
        <f t="shared" ref="F22:F27" si="0">E22/D22</f>
        <v>0.9951887715301081</v>
      </c>
      <c r="G22">
        <f>F22/0.995188772</f>
        <v>0.99999999952783636</v>
      </c>
      <c r="J22" s="34" t="s">
        <v>16</v>
      </c>
      <c r="K22" s="36" t="s">
        <v>4</v>
      </c>
      <c r="L22">
        <v>1</v>
      </c>
    </row>
    <row r="23" spans="2:12" x14ac:dyDescent="0.2">
      <c r="B23" s="9"/>
      <c r="C23" t="s">
        <v>5</v>
      </c>
      <c r="D23">
        <v>1528840</v>
      </c>
      <c r="E23">
        <v>1451817</v>
      </c>
      <c r="F23">
        <f t="shared" si="0"/>
        <v>0.94961997331310011</v>
      </c>
      <c r="G23">
        <f t="shared" ref="G23:G27" si="1">F23/0.995188772</f>
        <v>0.95421089951073135</v>
      </c>
      <c r="J23" s="34"/>
      <c r="K23" s="36" t="s">
        <v>5</v>
      </c>
      <c r="L23">
        <f>(G10+G23+G33)/3</f>
        <v>0.61639070952373454</v>
      </c>
    </row>
    <row r="24" spans="2:12" x14ac:dyDescent="0.2">
      <c r="B24" s="9"/>
      <c r="C24" t="s">
        <v>18</v>
      </c>
      <c r="D24">
        <v>1210496</v>
      </c>
      <c r="E24">
        <v>1128964</v>
      </c>
      <c r="F24">
        <f t="shared" si="0"/>
        <v>0.9326457914772126</v>
      </c>
      <c r="G24">
        <f t="shared" si="1"/>
        <v>0.93715465619944982</v>
      </c>
      <c r="J24" s="34"/>
      <c r="K24" s="36" t="s">
        <v>18</v>
      </c>
      <c r="L24">
        <f>(G11+G24+G34)/3</f>
        <v>0.54895569293045132</v>
      </c>
    </row>
    <row r="25" spans="2:12" x14ac:dyDescent="0.2">
      <c r="B25" s="9" t="s">
        <v>17</v>
      </c>
      <c r="C25" t="s">
        <v>4</v>
      </c>
      <c r="D25">
        <v>1244253</v>
      </c>
      <c r="E25">
        <v>990121</v>
      </c>
      <c r="F25">
        <f t="shared" si="0"/>
        <v>0.79575536486550569</v>
      </c>
      <c r="G25">
        <f t="shared" si="1"/>
        <v>0.7996024344871786</v>
      </c>
      <c r="J25" s="34" t="s">
        <v>49</v>
      </c>
      <c r="K25" s="36" t="s">
        <v>4</v>
      </c>
      <c r="L25">
        <f>(G13+G25+G35)/3</f>
        <v>0.32923348141889158</v>
      </c>
    </row>
    <row r="26" spans="2:12" x14ac:dyDescent="0.2">
      <c r="B26" s="9"/>
      <c r="C26" t="s">
        <v>5</v>
      </c>
      <c r="D26">
        <v>1315021</v>
      </c>
      <c r="E26">
        <v>856148</v>
      </c>
      <c r="F26">
        <f t="shared" si="0"/>
        <v>0.65105272083107413</v>
      </c>
      <c r="G26">
        <f t="shared" si="1"/>
        <v>0.65420022728218052</v>
      </c>
      <c r="J26" s="34"/>
      <c r="K26" s="36" t="s">
        <v>5</v>
      </c>
      <c r="L26">
        <f t="shared" ref="L26:L27" si="2">(G14+G26+G36)/3</f>
        <v>0.26272558875305169</v>
      </c>
    </row>
    <row r="27" spans="2:12" x14ac:dyDescent="0.2">
      <c r="B27" s="9"/>
      <c r="C27" t="s">
        <v>18</v>
      </c>
      <c r="D27">
        <v>979152</v>
      </c>
      <c r="E27">
        <v>387311</v>
      </c>
      <c r="F27">
        <f t="shared" si="0"/>
        <v>0.39555758452211709</v>
      </c>
      <c r="G27">
        <f t="shared" si="1"/>
        <v>0.39746990284785599</v>
      </c>
      <c r="J27" s="34"/>
      <c r="K27" s="36" t="s">
        <v>18</v>
      </c>
      <c r="L27">
        <f t="shared" si="2"/>
        <v>0.16339365892185509</v>
      </c>
    </row>
    <row r="30" spans="2:12" x14ac:dyDescent="0.2">
      <c r="D30" s="30" t="s">
        <v>47</v>
      </c>
      <c r="E30" s="30"/>
    </row>
    <row r="31" spans="2:12" x14ac:dyDescent="0.2">
      <c r="D31" s="29" t="s">
        <v>1</v>
      </c>
      <c r="E31" s="28" t="s">
        <v>2</v>
      </c>
      <c r="F31" s="12" t="s">
        <v>3</v>
      </c>
    </row>
    <row r="32" spans="2:12" x14ac:dyDescent="0.2">
      <c r="B32" s="9" t="s">
        <v>16</v>
      </c>
      <c r="C32" t="s">
        <v>4</v>
      </c>
      <c r="D32">
        <v>7421.4679999999998</v>
      </c>
      <c r="E32">
        <v>22309.669000000002</v>
      </c>
      <c r="F32">
        <f>E32/D32</f>
        <v>3.0060991976250522</v>
      </c>
      <c r="G32">
        <f>F32/3.006099198</f>
        <v>0.999999999875271</v>
      </c>
    </row>
    <row r="33" spans="2:7" x14ac:dyDescent="0.2">
      <c r="B33" s="9"/>
      <c r="C33" t="s">
        <v>5</v>
      </c>
      <c r="D33">
        <v>8933.7109999999993</v>
      </c>
      <c r="E33">
        <v>24034.74</v>
      </c>
      <c r="F33">
        <f t="shared" ref="F33:F37" si="3">E33/D33</f>
        <v>2.6903422329197801</v>
      </c>
      <c r="G33">
        <f t="shared" ref="G33:G37" si="4">F33/3.006099198</f>
        <v>0.89496122906047237</v>
      </c>
    </row>
    <row r="34" spans="2:7" x14ac:dyDescent="0.2">
      <c r="B34" s="9"/>
      <c r="C34" t="s">
        <v>18</v>
      </c>
      <c r="D34">
        <v>9705.0750000000007</v>
      </c>
      <c r="E34">
        <v>20705.447</v>
      </c>
      <c r="F34">
        <f t="shared" si="3"/>
        <v>2.1334659443641599</v>
      </c>
      <c r="G34">
        <f t="shared" si="4"/>
        <v>0.70971242259190415</v>
      </c>
    </row>
    <row r="35" spans="2:7" x14ac:dyDescent="0.2">
      <c r="B35" s="9" t="s">
        <v>17</v>
      </c>
      <c r="C35" t="s">
        <v>4</v>
      </c>
      <c r="D35">
        <v>22041.983</v>
      </c>
      <c r="E35">
        <v>12463.447</v>
      </c>
      <c r="F35">
        <f t="shared" si="3"/>
        <v>0.56544127631347874</v>
      </c>
      <c r="G35">
        <f t="shared" si="4"/>
        <v>0.18809800976949623</v>
      </c>
    </row>
    <row r="36" spans="2:7" x14ac:dyDescent="0.2">
      <c r="B36" s="9"/>
      <c r="C36" t="s">
        <v>5</v>
      </c>
      <c r="D36">
        <v>21234.569</v>
      </c>
      <c r="E36">
        <v>8552.1540000000005</v>
      </c>
      <c r="F36">
        <f t="shared" si="3"/>
        <v>0.40274676636949874</v>
      </c>
      <c r="G36">
        <f t="shared" si="4"/>
        <v>0.13397653897697451</v>
      </c>
    </row>
    <row r="37" spans="2:7" x14ac:dyDescent="0.2">
      <c r="B37" s="9"/>
      <c r="C37" t="s">
        <v>18</v>
      </c>
      <c r="D37">
        <v>20439.447</v>
      </c>
      <c r="E37">
        <v>5696.4470000000001</v>
      </c>
      <c r="F37">
        <f t="shared" si="3"/>
        <v>0.27869868494974448</v>
      </c>
      <c r="G37">
        <f t="shared" si="4"/>
        <v>9.2711073917709247E-2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20210214 Graph</vt:lpstr>
      <vt:lpstr>20210226 graph</vt:lpstr>
      <vt:lpstr>20210413 Graph</vt:lpstr>
      <vt:lpstr>20210421 graph</vt:lpstr>
      <vt:lpstr>20210504 HeLa pSBGFPTOP3A</vt:lpstr>
      <vt:lpstr>Fig1, S1RPE1 PICHmClover IP BLM</vt:lpstr>
      <vt:lpstr>FigS4A Endogenous BLM, TOP3A x3</vt:lpstr>
      <vt:lpstr>FigS4B HeLa EGFPTOP3A  BLM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María Fernández Casañas</cp:lastModifiedBy>
  <dcterms:created xsi:type="dcterms:W3CDTF">2021-03-03T14:36:03Z</dcterms:created>
  <dcterms:modified xsi:type="dcterms:W3CDTF">2024-05-02T13:00:25Z</dcterms:modified>
</cp:coreProperties>
</file>